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drawings/drawing2.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Leadership Circle Award\"/>
    </mc:Choice>
  </mc:AlternateContent>
  <bookViews>
    <workbookView xWindow="0" yWindow="0" windowWidth="19050" windowHeight="6270"/>
  </bookViews>
  <sheets>
    <sheet name="5 Year Outstanding Debt  Histo" sheetId="1" r:id="rId1"/>
    <sheet name="Counties" sheetId="3" state="hidden" r:id="rId2"/>
    <sheet name="Per Capita with CPI " sheetId="2" state="hidden" r:id="rId3"/>
    <sheet name="Lease Purchase Obligation" sheetId="4" state="hidden" r:id="rId4"/>
  </sheets>
  <definedNames>
    <definedName name="_xlnm.Print_Area" localSheetId="0">'5 Year Outstanding Debt  Histo'!$A$1:$H$43</definedName>
    <definedName name="_xlnm.Print_Area" localSheetId="2">'Per Capita with CPI '!$A$1:$N$26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1" l="1"/>
  <c r="B6" i="1" l="1"/>
  <c r="B6" i="4"/>
  <c r="L10" i="2" l="1"/>
  <c r="L11" i="2"/>
  <c r="L12" i="2"/>
  <c r="L13" i="2"/>
  <c r="L9" i="2"/>
  <c r="B6" i="2"/>
  <c r="B5" i="2"/>
  <c r="D14" i="2" s="1"/>
  <c r="B4" i="2"/>
  <c r="B3" i="2"/>
  <c r="D12" i="2" s="1"/>
  <c r="B2" i="2"/>
  <c r="E3" i="2" l="1"/>
  <c r="E5" i="2"/>
  <c r="E2" i="2"/>
  <c r="D11" i="2"/>
  <c r="E4" i="2" l="1"/>
  <c r="D13" i="2" s="1"/>
  <c r="C6" i="2" l="1"/>
  <c r="E6" i="2" s="1"/>
  <c r="C5" i="2"/>
  <c r="C4" i="2"/>
  <c r="C3" i="2"/>
  <c r="C2" i="2"/>
  <c r="J19" i="3"/>
  <c r="I19" i="3"/>
  <c r="H19" i="3"/>
  <c r="G19" i="3"/>
  <c r="F19" i="3"/>
  <c r="E19" i="3"/>
  <c r="D19" i="3"/>
  <c r="C19" i="3"/>
  <c r="J18" i="3"/>
  <c r="I18" i="3"/>
  <c r="H18" i="3"/>
  <c r="G18" i="3"/>
  <c r="F18" i="3"/>
  <c r="E18" i="3"/>
  <c r="D18" i="3"/>
  <c r="C18" i="3"/>
</calcChain>
</file>

<file path=xl/sharedStrings.xml><?xml version="1.0" encoding="utf-8"?>
<sst xmlns="http://schemas.openxmlformats.org/spreadsheetml/2006/main" count="80" uniqueCount="68">
  <si>
    <t>FY2014</t>
  </si>
  <si>
    <t xml:space="preserve">Fiscal Year </t>
  </si>
  <si>
    <t>Total Outstanding Tax  and Revenue Supported Debt</t>
  </si>
  <si>
    <t>Fiscal Year</t>
  </si>
  <si>
    <t>Tax-supported debt per capita</t>
  </si>
  <si>
    <t>Population</t>
  </si>
  <si>
    <t>CPI Multiplier (Inflation Adjustment to 2015 Dollars)</t>
  </si>
  <si>
    <t>Inflation-Adjusted Tax-supported Debt per Capita</t>
  </si>
  <si>
    <t>Note: The inflation adjustement above uses inflation adjustment uses the Consumer Price Index (CPI) published by the Bureau of Labor Statistics (BLS). Please visit the BLS' website to use their CPI Inflation Calculator or to download CPI Datasets.</t>
  </si>
  <si>
    <t xml:space="preserve">CPI Inflation Calculator: http://www.bls.gov/data/inflation_calculator.htm </t>
  </si>
  <si>
    <t>CPI Databases: http://www.bls.gov/cpi/#data</t>
  </si>
  <si>
    <t>GEOID10</t>
  </si>
  <si>
    <t>County Name</t>
  </si>
  <si>
    <t>2010 Census Population April 1</t>
  </si>
  <si>
    <t>2011 Estimated Population January 1</t>
  </si>
  <si>
    <t>2012 Estimated Population January 1</t>
  </si>
  <si>
    <t>2013 Estimated Population January 1</t>
  </si>
  <si>
    <t>2014 Estimated Population January 1</t>
  </si>
  <si>
    <t>2015 Estimated Population January 1</t>
  </si>
  <si>
    <t>2016 Estimated Population January 1</t>
  </si>
  <si>
    <t>2017 Estimated Population January 1</t>
  </si>
  <si>
    <t>48085</t>
  </si>
  <si>
    <t>Collin</t>
  </si>
  <si>
    <t>48113</t>
  </si>
  <si>
    <t>Dallas</t>
  </si>
  <si>
    <t>48121</t>
  </si>
  <si>
    <t>Denton</t>
  </si>
  <si>
    <t>48139</t>
  </si>
  <si>
    <t>Ellis</t>
  </si>
  <si>
    <t>48143</t>
  </si>
  <si>
    <t>Erath</t>
  </si>
  <si>
    <t>48221</t>
  </si>
  <si>
    <t>Hood</t>
  </si>
  <si>
    <t>48231</t>
  </si>
  <si>
    <t>Hunt</t>
  </si>
  <si>
    <t>48251</t>
  </si>
  <si>
    <t>Johnson</t>
  </si>
  <si>
    <t>48257</t>
  </si>
  <si>
    <t>Kaufman</t>
  </si>
  <si>
    <t>48349</t>
  </si>
  <si>
    <t>Navarro</t>
  </si>
  <si>
    <t>48363</t>
  </si>
  <si>
    <t>Palo Pinto</t>
  </si>
  <si>
    <t>48367</t>
  </si>
  <si>
    <t>Parker</t>
  </si>
  <si>
    <t>48397</t>
  </si>
  <si>
    <t>Rockwall</t>
  </si>
  <si>
    <t>48425</t>
  </si>
  <si>
    <t>Somervell</t>
  </si>
  <si>
    <t>48439</t>
  </si>
  <si>
    <t>Tarrant</t>
  </si>
  <si>
    <t>48497</t>
  </si>
  <si>
    <t>Wise</t>
  </si>
  <si>
    <t>16-County Region</t>
  </si>
  <si>
    <t>12-county MPA</t>
  </si>
  <si>
    <t>FY2017</t>
  </si>
  <si>
    <t>FY2013</t>
  </si>
  <si>
    <t>FY2015</t>
  </si>
  <si>
    <t>FY2016</t>
  </si>
  <si>
    <t xml:space="preserve">CPI Inflation based on Bureau of Labor Statistics Calculator: http://www.bls.gov/data/inflation_calculator.htm </t>
  </si>
  <si>
    <t>Population numbers based on North Central Texas Council of Governments 2017  Population Estimates: http://rdc.nctcog.org/Members/ServiceGroup.aspx?id=4</t>
  </si>
  <si>
    <t>FY2017*</t>
  </si>
  <si>
    <t>FY2016*</t>
  </si>
  <si>
    <t>* Includes lease purchase obligations</t>
  </si>
  <si>
    <t>FY2018</t>
  </si>
  <si>
    <t>FY2019</t>
  </si>
  <si>
    <t>FY2020</t>
  </si>
  <si>
    <t xml:space="preserve">Total Lease Payments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</si>
</sst>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0000000"/>
    <numFmt numFmtId="167" formatCode="0.0000000000"/>
    <numFmt numFmtId="168" formatCode="0.00000000000"/>
    <numFmt numFmtId="169" formatCode="0.000000000000"/>
    <numFmt numFmtId="170" formatCode="\$#,##0.00;[Red]&quot;($&quot;#,##0.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Times New Roman"/>
      <family val="1"/>
    </font>
    <font>
      <sz val="10"/>
      <color indexed="8"/>
      <name val="Arial"/>
      <family val="2"/>
    </font>
    <font>
      <b/>
      <sz val="11"/>
      <color indexed="8"/>
      <name val="Times New Roman"/>
      <family val="1"/>
    </font>
    <font>
      <sz val="11"/>
      <color theme="1"/>
      <name val="Times New Roman"/>
      <family val="1"/>
    </font>
    <font>
      <sz val="11"/>
      <color indexed="8"/>
      <name val="Times New Roman"/>
      <family val="1"/>
    </font>
    <font>
      <b/>
      <sz val="14"/>
      <color theme="1"/>
      <name val="Calibri"/>
      <family val="2"/>
      <scheme val="minor"/>
    </font>
    <font>
      <sz val="14"/>
      <color theme="1"/>
      <name val="Calibri"/>
      <family val="2"/>
      <scheme val="minor"/>
    </font>
    <font>
      <sz val="14"/>
      <color rgb="FF000000"/>
      <name val="Calibri"/>
      <family val="2"/>
      <scheme val="minor"/>
    </font>
  </fonts>
  <fills count="7">
    <fill>
      <patternFill patternType="none"/>
    </fill>
    <fill>
      <patternFill patternType="gray125"/>
    </fill>
    <fill>
      <patternFill patternType="solid">
        <fgColor rgb="FFFFFFFF"/>
        <bgColor rgb="FFFFFFFF"/>
      </patternFill>
    </fill>
    <fill>
      <patternFill patternType="solid">
        <fgColor rgb="FF00B0F0"/>
        <bgColor indexed="64"/>
      </patternFill>
    </fill>
    <fill>
      <patternFill patternType="solid">
        <fgColor rgb="FF00B0F0"/>
        <bgColor indexed="0"/>
      </patternFill>
    </fill>
    <fill>
      <patternFill patternType="solid">
        <fgColor rgb="FFFFFF00"/>
        <bgColor indexed="64"/>
      </patternFill>
    </fill>
    <fill>
      <patternFill patternType="solid">
        <fgColor theme="4"/>
        <bgColor indexed="64"/>
      </patternFill>
    </fill>
  </fills>
  <borders count="6">
    <border>
      <left/>
      <right/>
      <top/>
      <bottom/>
      <diagonal/>
    </border>
    <border>
      <left style="thin">
        <color rgb="FFCCCCFF"/>
      </left>
      <right style="thin">
        <color rgb="FFCCCCFF"/>
      </right>
      <top style="thin">
        <color rgb="FFCCCCFF"/>
      </top>
      <bottom style="thin">
        <color rgb="FFCCCCFF"/>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22"/>
      </left>
      <right style="thin">
        <color indexed="22"/>
      </right>
      <top style="thin">
        <color indexed="22"/>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cellStyleXfs>
  <cellXfs count="42">
    <xf numFmtId="0" fontId="0" fillId="0" borderId="0" xfId="0"/>
    <xf numFmtId="44" fontId="0" fillId="0" borderId="0" xfId="2" applyFont="1"/>
    <xf numFmtId="164" fontId="0" fillId="0" borderId="0" xfId="2" applyNumberFormat="1" applyFont="1"/>
    <xf numFmtId="0" fontId="2" fillId="0" borderId="0" xfId="0" applyFont="1"/>
    <xf numFmtId="0" fontId="3" fillId="3" borderId="2" xfId="0" applyFont="1" applyFill="1" applyBorder="1" applyAlignment="1">
      <alignment horizontal="center"/>
    </xf>
    <xf numFmtId="0" fontId="5" fillId="4" borderId="2" xfId="4" applyFont="1" applyFill="1" applyBorder="1" applyAlignment="1">
      <alignment horizontal="center"/>
    </xf>
    <xf numFmtId="165" fontId="5" fillId="4" borderId="2" xfId="1" applyNumberFormat="1" applyFont="1" applyFill="1" applyBorder="1" applyAlignment="1">
      <alignment horizontal="center" wrapText="1"/>
    </xf>
    <xf numFmtId="0" fontId="6" fillId="0" borderId="0" xfId="0" applyFont="1"/>
    <xf numFmtId="0" fontId="6" fillId="0" borderId="0" xfId="0" applyFont="1" applyBorder="1"/>
    <xf numFmtId="0" fontId="7" fillId="0" borderId="3" xfId="5" applyFont="1" applyFill="1" applyBorder="1" applyAlignment="1"/>
    <xf numFmtId="165" fontId="7" fillId="0" borderId="3" xfId="1" applyNumberFormat="1" applyFont="1" applyFill="1" applyBorder="1" applyAlignment="1">
      <alignment horizontal="right" wrapText="1"/>
    </xf>
    <xf numFmtId="0" fontId="6" fillId="5" borderId="0" xfId="0" applyFont="1" applyFill="1" applyBorder="1"/>
    <xf numFmtId="0" fontId="7" fillId="5" borderId="3" xfId="5" applyFont="1" applyFill="1" applyBorder="1" applyAlignment="1"/>
    <xf numFmtId="165" fontId="7" fillId="5" borderId="3" xfId="1" applyNumberFormat="1" applyFont="1" applyFill="1" applyBorder="1" applyAlignment="1">
      <alignment horizontal="right" wrapText="1"/>
    </xf>
    <xf numFmtId="0" fontId="6" fillId="5" borderId="0" xfId="0" applyFont="1" applyFill="1"/>
    <xf numFmtId="0" fontId="6" fillId="0" borderId="4" xfId="0" applyFont="1" applyBorder="1"/>
    <xf numFmtId="0" fontId="7" fillId="0" borderId="5" xfId="5" applyFont="1" applyFill="1" applyBorder="1" applyAlignment="1"/>
    <xf numFmtId="165" fontId="7" fillId="0" borderId="5" xfId="1" applyNumberFormat="1" applyFont="1" applyFill="1" applyBorder="1" applyAlignment="1">
      <alignment horizontal="right" wrapText="1"/>
    </xf>
    <xf numFmtId="165" fontId="7" fillId="0" borderId="0" xfId="1" applyNumberFormat="1" applyFont="1" applyFill="1" applyBorder="1" applyAlignment="1">
      <alignment horizontal="right"/>
    </xf>
    <xf numFmtId="165" fontId="6" fillId="0" borderId="0" xfId="1" applyNumberFormat="1" applyFont="1" applyBorder="1"/>
    <xf numFmtId="0" fontId="6" fillId="0" borderId="0" xfId="0" applyFont="1" applyAlignment="1"/>
    <xf numFmtId="0" fontId="2" fillId="0" borderId="0" xfId="0" applyFont="1" applyAlignment="1">
      <alignment vertical="center"/>
    </xf>
    <xf numFmtId="0" fontId="0" fillId="0" borderId="0" xfId="0" applyFont="1" applyAlignment="1">
      <alignment vertical="center"/>
    </xf>
    <xf numFmtId="0" fontId="8" fillId="0" borderId="0" xfId="0" applyFont="1"/>
    <xf numFmtId="0" fontId="9" fillId="0" borderId="0" xfId="0" applyFont="1"/>
    <xf numFmtId="170" fontId="10" fillId="2" borderId="1" xfId="0" applyNumberFormat="1" applyFont="1" applyFill="1" applyBorder="1" applyAlignment="1">
      <alignment horizontal="right" vertical="top"/>
    </xf>
    <xf numFmtId="3" fontId="10" fillId="2" borderId="1" xfId="0" applyNumberFormat="1" applyFont="1" applyFill="1" applyBorder="1" applyAlignment="1">
      <alignment horizontal="right" vertical="top"/>
    </xf>
    <xf numFmtId="0" fontId="10" fillId="2" borderId="1" xfId="0" applyFont="1" applyFill="1" applyBorder="1" applyAlignment="1">
      <alignment horizontal="right" vertical="top"/>
    </xf>
    <xf numFmtId="44" fontId="9" fillId="0" borderId="0" xfId="2" applyNumberFormat="1" applyFont="1"/>
    <xf numFmtId="167" fontId="10" fillId="2" borderId="1" xfId="0" applyNumberFormat="1" applyFont="1" applyFill="1" applyBorder="1" applyAlignment="1">
      <alignment horizontal="right" vertical="top"/>
    </xf>
    <xf numFmtId="166" fontId="9" fillId="0" borderId="0" xfId="3" applyNumberFormat="1" applyFont="1"/>
    <xf numFmtId="169" fontId="9" fillId="0" borderId="0" xfId="0" applyNumberFormat="1" applyFont="1"/>
    <xf numFmtId="168" fontId="9" fillId="0" borderId="0" xfId="0" applyNumberFormat="1" applyFont="1"/>
    <xf numFmtId="0" fontId="9" fillId="6" borderId="0" xfId="0" applyFont="1" applyFill="1"/>
    <xf numFmtId="44" fontId="9" fillId="6" borderId="0" xfId="2" applyNumberFormat="1" applyFont="1" applyFill="1"/>
    <xf numFmtId="44" fontId="9" fillId="0" borderId="0" xfId="2" applyFont="1" applyFill="1"/>
    <xf numFmtId="44" fontId="9" fillId="0" borderId="0" xfId="2" applyNumberFormat="1" applyFont="1" applyFill="1"/>
    <xf numFmtId="165" fontId="0" fillId="0" borderId="0" xfId="1" applyNumberFormat="1" applyFont="1"/>
    <xf numFmtId="0" fontId="0" fillId="0" borderId="0" xfId="0" applyAlignment="1">
      <alignment horizontal="left" wrapText="1"/>
    </xf>
    <xf numFmtId="0" fontId="0" fillId="0" borderId="0" xfId="0" applyAlignment="1">
      <alignment horizontal="left" vertical="top" wrapText="1"/>
    </xf>
    <xf numFmtId="0" fontId="6" fillId="0" borderId="0" xfId="0" applyFont="1" applyBorder="1" applyAlignment="1">
      <alignment horizontal="right"/>
    </xf>
    <xf numFmtId="0" fontId="9" fillId="0" borderId="0" xfId="0" applyFont="1" applyAlignment="1">
      <alignment horizontal="left" wrapText="1"/>
    </xf>
  </cellXfs>
  <cellStyles count="6">
    <cellStyle name="Comma" xfId="1" builtinId="3"/>
    <cellStyle name="Currency" xfId="2" builtinId="4"/>
    <cellStyle name="Normal" xfId="0" builtinId="0"/>
    <cellStyle name="Normal_Sheet1" xfId="4"/>
    <cellStyle name="Normal_Sheet2" xfId="5"/>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solidFill>
                  <a:schemeClr val="tx2"/>
                </a:solidFill>
              </a:defRPr>
            </a:pPr>
            <a:r>
              <a:rPr lang="en-US"/>
              <a:t>Total Outstanding Tax and Revenue Supported Debt</a:t>
            </a:r>
          </a:p>
        </c:rich>
      </c:tx>
      <c:layout/>
      <c:overlay val="0"/>
    </c:title>
    <c:autoTitleDeleted val="0"/>
    <c:plotArea>
      <c:layout/>
      <c:barChart>
        <c:barDir val="col"/>
        <c:grouping val="clustered"/>
        <c:varyColors val="0"/>
        <c:ser>
          <c:idx val="0"/>
          <c:order val="0"/>
          <c:tx>
            <c:strRef>
              <c:f>'5 Year Outstanding Debt  Histo'!$B$1</c:f>
              <c:strCache>
                <c:ptCount val="1"/>
                <c:pt idx="0">
                  <c:v>Total Outstanding Tax  and Revenue Supported Debt</c:v>
                </c:pt>
              </c:strCache>
            </c:strRef>
          </c:tx>
          <c:spPr>
            <a:solidFill>
              <a:schemeClr val="accent4"/>
            </a:solidFill>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'5 Year Outstanding Debt  Histo'!$A$3:$A$7</c:f>
              <c:strCache>
                <c:ptCount val="5"/>
                <c:pt idx="0">
                  <c:v>FY2013</c:v>
                </c:pt>
                <c:pt idx="1">
                  <c:v>FY2014</c:v>
                </c:pt>
                <c:pt idx="2">
                  <c:v>FY2015</c:v>
                </c:pt>
                <c:pt idx="3">
                  <c:v>FY2016*</c:v>
                </c:pt>
                <c:pt idx="4">
                  <c:v>FY2017*</c:v>
                </c:pt>
              </c:strCache>
            </c:strRef>
          </c:cat>
          <c:val>
            <c:numRef>
              <c:f>'5 Year Outstanding Debt  Histo'!$B$3:$B$7</c:f>
              <c:numCache>
                <c:formatCode>_("$"* #,##0_);_("$"* \(#,##0\);_("$"* "-"??_);_(@_)</c:formatCode>
                <c:ptCount val="5"/>
                <c:pt idx="0">
                  <c:v>336635000</c:v>
                </c:pt>
                <c:pt idx="1">
                  <c:v>317820000</c:v>
                </c:pt>
                <c:pt idx="2">
                  <c:v>361420000</c:v>
                </c:pt>
                <c:pt idx="3">
                  <c:v>347249000</c:v>
                </c:pt>
                <c:pt idx="4">
                  <c:v>324065000</c:v>
                </c:pt>
              </c:numCache>
            </c:numRef>
          </c:val>
        </c:ser>
        <c:dLbls>
          <c:showLegendKey val="0"/>
          <c:showVal val="0"/>
          <c:showCatName val="0"/>
          <c:showSerName val="0"/>
          <c:showPercent val="0"/>
          <c:showBubbleSize val="0"/>
        </c:dLbls>
        <c:gapWidth val="54"/>
        <c:overlap val="-25"/>
        <c:axId val="205431176"/>
        <c:axId val="205748720"/>
      </c:barChart>
      <c:catAx>
        <c:axId val="205431176"/>
        <c:scaling>
          <c:orientation val="minMax"/>
        </c:scaling>
        <c:delete val="0"/>
        <c:axPos val="b"/>
        <c:numFmt formatCode="General" sourceLinked="1"/>
        <c:majorTickMark val="none"/>
        <c:minorTickMark val="none"/>
        <c:tickLblPos val="nextTo"/>
        <c:txPr>
          <a:bodyPr/>
          <a:lstStyle/>
          <a:p>
            <a:pPr>
              <a:defRPr b="1"/>
            </a:pPr>
            <a:endParaRPr lang="en-US"/>
          </a:p>
        </c:txPr>
        <c:crossAx val="205748720"/>
        <c:crosses val="autoZero"/>
        <c:auto val="1"/>
        <c:lblAlgn val="ctr"/>
        <c:lblOffset val="100"/>
        <c:noMultiLvlLbl val="0"/>
      </c:catAx>
      <c:valAx>
        <c:axId val="205748720"/>
        <c:scaling>
          <c:orientation val="minMax"/>
        </c:scaling>
        <c:delete val="0"/>
        <c:axPos val="l"/>
        <c:majorGridlines/>
        <c:numFmt formatCode="_(&quot;$&quot;* #,##0_);_(&quot;$&quot;* \(#,##0\);_(&quot;$&quot;* &quot;-&quot;??_);_(@_)" sourceLinked="1"/>
        <c:majorTickMark val="none"/>
        <c:minorTickMark val="none"/>
        <c:tickLblPos val="nextTo"/>
        <c:spPr>
          <a:ln w="9525">
            <a:noFill/>
          </a:ln>
        </c:spPr>
        <c:crossAx val="205431176"/>
        <c:crosses val="autoZero"/>
        <c:crossBetween val="between"/>
        <c:dispUnits>
          <c:builtInUnit val="millions"/>
          <c:dispUnitsLbl>
            <c:layout>
              <c:manualLayout>
                <c:xMode val="edge"/>
                <c:yMode val="edge"/>
                <c:x val="3.0555555555555555E-2"/>
                <c:y val="0.42153944298629337"/>
              </c:manualLayout>
            </c:layout>
          </c:dispUnitsLbl>
        </c:dispUnits>
      </c:valAx>
      <c:spPr>
        <a:solidFill>
          <a:schemeClr val="bg1">
            <a:lumMod val="95000"/>
          </a:schemeClr>
        </a:solidFill>
      </c:spPr>
    </c:plotArea>
    <c:legend>
      <c:legendPos val="b"/>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solidFill>
                  <a:schemeClr val="tx2"/>
                </a:solidFill>
              </a:defRPr>
            </a:pPr>
            <a:r>
              <a:rPr lang="en-US"/>
              <a:t>Inflation-Adjusted Tax-Supported Debt per County Resident </a:t>
            </a:r>
          </a:p>
        </c:rich>
      </c:tx>
      <c:layout/>
      <c:overlay val="0"/>
    </c:title>
    <c:autoTitleDeleted val="0"/>
    <c:plotArea>
      <c:layout/>
      <c:barChart>
        <c:barDir val="col"/>
        <c:grouping val="clustered"/>
        <c:varyColors val="0"/>
        <c:ser>
          <c:idx val="0"/>
          <c:order val="0"/>
          <c:spPr>
            <a:solidFill>
              <a:schemeClr val="accent4"/>
            </a:solidFill>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'Per Capita with CPI '!$K$9:$K$13</c:f>
              <c:strCache>
                <c:ptCount val="5"/>
                <c:pt idx="0">
                  <c:v>FY2013</c:v>
                </c:pt>
                <c:pt idx="1">
                  <c:v>FY2014</c:v>
                </c:pt>
                <c:pt idx="2">
                  <c:v>FY2015</c:v>
                </c:pt>
                <c:pt idx="3">
                  <c:v>FY2016*</c:v>
                </c:pt>
                <c:pt idx="4">
                  <c:v>FY2017*</c:v>
                </c:pt>
              </c:strCache>
            </c:strRef>
          </c:cat>
          <c:val>
            <c:numRef>
              <c:f>'Per Capita with CPI '!$L$9:$L$13</c:f>
              <c:numCache>
                <c:formatCode>_("$"* #,##0.00_);_("$"* \(#,##0.00\);_("$"* "-"??_);_(@_)</c:formatCode>
                <c:ptCount val="5"/>
                <c:pt idx="0">
                  <c:v>188.16</c:v>
                </c:pt>
                <c:pt idx="1">
                  <c:v>172.54</c:v>
                </c:pt>
                <c:pt idx="2">
                  <c:v>193.98</c:v>
                </c:pt>
                <c:pt idx="3">
                  <c:v>181.8</c:v>
                </c:pt>
                <c:pt idx="4">
                  <c:v>164.8</c:v>
                </c:pt>
              </c:numCache>
            </c:numRef>
          </c:val>
        </c:ser>
        <c:dLbls>
          <c:showLegendKey val="0"/>
          <c:showVal val="0"/>
          <c:showCatName val="0"/>
          <c:showSerName val="0"/>
          <c:showPercent val="0"/>
          <c:showBubbleSize val="0"/>
        </c:dLbls>
        <c:gapWidth val="54"/>
        <c:overlap val="-25"/>
        <c:axId val="205871080"/>
        <c:axId val="205871464"/>
      </c:barChart>
      <c:catAx>
        <c:axId val="205871080"/>
        <c:scaling>
          <c:orientation val="minMax"/>
        </c:scaling>
        <c:delete val="0"/>
        <c:axPos val="b"/>
        <c:numFmt formatCode="General" sourceLinked="1"/>
        <c:majorTickMark val="none"/>
        <c:minorTickMark val="none"/>
        <c:tickLblPos val="nextTo"/>
        <c:txPr>
          <a:bodyPr/>
          <a:lstStyle/>
          <a:p>
            <a:pPr>
              <a:defRPr b="1"/>
            </a:pPr>
            <a:endParaRPr lang="en-US"/>
          </a:p>
        </c:txPr>
        <c:crossAx val="205871464"/>
        <c:crosses val="autoZero"/>
        <c:auto val="1"/>
        <c:lblAlgn val="ctr"/>
        <c:lblOffset val="100"/>
        <c:noMultiLvlLbl val="0"/>
      </c:catAx>
      <c:valAx>
        <c:axId val="205871464"/>
        <c:scaling>
          <c:orientation val="minMax"/>
          <c:max val="400"/>
        </c:scaling>
        <c:delete val="0"/>
        <c:axPos val="l"/>
        <c:majorGridlines/>
        <c:numFmt formatCode="_(&quot;$&quot;* #,##0.00_);_(&quot;$&quot;* \(#,##0.00\);_(&quot;$&quot;* &quot;-&quot;??_);_(@_)" sourceLinked="1"/>
        <c:majorTickMark val="none"/>
        <c:minorTickMark val="none"/>
        <c:tickLblPos val="nextTo"/>
        <c:spPr>
          <a:ln w="9525">
            <a:noFill/>
          </a:ln>
        </c:spPr>
        <c:crossAx val="205871080"/>
        <c:crosses val="autoZero"/>
        <c:crossBetween val="between"/>
      </c:valAx>
      <c:spPr>
        <a:solidFill>
          <a:schemeClr val="bg1">
            <a:lumMod val="95000"/>
          </a:schemeClr>
        </a:solidFill>
      </c:spPr>
    </c:plotArea>
    <c:plotVisOnly val="1"/>
    <c:dispBlanksAs val="gap"/>
    <c:showDLblsOverMax val="0"/>
  </c:chart>
  <c:spPr>
    <a:solidFill>
      <a:schemeClr val="bg1">
        <a:lumMod val="95000"/>
      </a:schemeClr>
    </a:solid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solidFill>
                  <a:schemeClr val="tx2"/>
                </a:solidFill>
              </a:defRPr>
            </a:pPr>
            <a:r>
              <a:rPr lang="en-US"/>
              <a:t>Inflation-Adjusted Tax-Supported Debt per Capita 5</a:t>
            </a:r>
            <a:r>
              <a:rPr lang="en-US" baseline="0"/>
              <a:t> Ye</a:t>
            </a:r>
            <a:r>
              <a:rPr lang="en-US"/>
              <a:t>ar History </a:t>
            </a:r>
          </a:p>
        </c:rich>
      </c:tx>
      <c:layout/>
      <c:overlay val="0"/>
    </c:title>
    <c:autoTitleDeleted val="0"/>
    <c:plotArea>
      <c:layout/>
      <c:barChart>
        <c:barDir val="col"/>
        <c:grouping val="clustered"/>
        <c:varyColors val="0"/>
        <c:ser>
          <c:idx val="0"/>
          <c:order val="0"/>
          <c:spPr>
            <a:solidFill>
              <a:schemeClr val="accent4"/>
            </a:solidFill>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'Per Capita with CPI '!$K$9:$K$13</c:f>
              <c:strCache>
                <c:ptCount val="5"/>
                <c:pt idx="0">
                  <c:v>FY2013</c:v>
                </c:pt>
                <c:pt idx="1">
                  <c:v>FY2014</c:v>
                </c:pt>
                <c:pt idx="2">
                  <c:v>FY2015</c:v>
                </c:pt>
                <c:pt idx="3">
                  <c:v>FY2016*</c:v>
                </c:pt>
                <c:pt idx="4">
                  <c:v>FY2017*</c:v>
                </c:pt>
              </c:strCache>
            </c:strRef>
          </c:cat>
          <c:val>
            <c:numRef>
              <c:f>'Per Capita with CPI '!$L$9:$L$13</c:f>
              <c:numCache>
                <c:formatCode>_("$"* #,##0.00_);_("$"* \(#,##0.00\);_("$"* "-"??_);_(@_)</c:formatCode>
                <c:ptCount val="5"/>
                <c:pt idx="0">
                  <c:v>188.16</c:v>
                </c:pt>
                <c:pt idx="1">
                  <c:v>172.54</c:v>
                </c:pt>
                <c:pt idx="2">
                  <c:v>193.98</c:v>
                </c:pt>
                <c:pt idx="3">
                  <c:v>181.8</c:v>
                </c:pt>
                <c:pt idx="4">
                  <c:v>164.8</c:v>
                </c:pt>
              </c:numCache>
            </c:numRef>
          </c:val>
        </c:ser>
        <c:dLbls>
          <c:showLegendKey val="0"/>
          <c:showVal val="0"/>
          <c:showCatName val="0"/>
          <c:showSerName val="0"/>
          <c:showPercent val="0"/>
          <c:showBubbleSize val="0"/>
        </c:dLbls>
        <c:gapWidth val="54"/>
        <c:overlap val="-25"/>
        <c:axId val="205858648"/>
        <c:axId val="205808904"/>
      </c:barChart>
      <c:catAx>
        <c:axId val="205858648"/>
        <c:scaling>
          <c:orientation val="minMax"/>
        </c:scaling>
        <c:delete val="0"/>
        <c:axPos val="b"/>
        <c:numFmt formatCode="General" sourceLinked="1"/>
        <c:majorTickMark val="none"/>
        <c:minorTickMark val="none"/>
        <c:tickLblPos val="nextTo"/>
        <c:txPr>
          <a:bodyPr/>
          <a:lstStyle/>
          <a:p>
            <a:pPr>
              <a:defRPr b="1"/>
            </a:pPr>
            <a:endParaRPr lang="en-US"/>
          </a:p>
        </c:txPr>
        <c:crossAx val="205808904"/>
        <c:crosses val="autoZero"/>
        <c:auto val="1"/>
        <c:lblAlgn val="ctr"/>
        <c:lblOffset val="100"/>
        <c:noMultiLvlLbl val="0"/>
      </c:catAx>
      <c:valAx>
        <c:axId val="205808904"/>
        <c:scaling>
          <c:orientation val="minMax"/>
          <c:max val="400"/>
        </c:scaling>
        <c:delete val="0"/>
        <c:axPos val="l"/>
        <c:majorGridlines/>
        <c:numFmt formatCode="_(&quot;$&quot;* #,##0.00_);_(&quot;$&quot;* \(#,##0.00\);_(&quot;$&quot;* &quot;-&quot;??_);_(@_)" sourceLinked="1"/>
        <c:majorTickMark val="none"/>
        <c:minorTickMark val="none"/>
        <c:tickLblPos val="nextTo"/>
        <c:spPr>
          <a:ln w="9525">
            <a:noFill/>
          </a:ln>
        </c:spPr>
        <c:crossAx val="205858648"/>
        <c:crosses val="autoZero"/>
        <c:crossBetween val="between"/>
      </c:valAx>
      <c:spPr>
        <a:solidFill>
          <a:schemeClr val="bg1">
            <a:lumMod val="95000"/>
          </a:schemeClr>
        </a:solidFill>
      </c:spPr>
    </c:plotArea>
    <c:plotVisOnly val="1"/>
    <c:dispBlanksAs val="gap"/>
    <c:showDLblsOverMax val="0"/>
  </c:chart>
  <c:spPr>
    <a:solidFill>
      <a:schemeClr val="bg1">
        <a:lumMod val="95000"/>
      </a:schemeClr>
    </a:solid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85725</xdr:colOff>
      <xdr:row>9</xdr:row>
      <xdr:rowOff>23812</xdr:rowOff>
    </xdr:from>
    <xdr:to>
      <xdr:col>7</xdr:col>
      <xdr:colOff>381000</xdr:colOff>
      <xdr:row>23</xdr:row>
      <xdr:rowOff>100012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24</xdr:row>
      <xdr:rowOff>123825</xdr:rowOff>
    </xdr:from>
    <xdr:to>
      <xdr:col>7</xdr:col>
      <xdr:colOff>333375</xdr:colOff>
      <xdr:row>39</xdr:row>
      <xdr:rowOff>9525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90487</xdr:colOff>
      <xdr:row>10</xdr:row>
      <xdr:rowOff>207962</xdr:rowOff>
    </xdr:from>
    <xdr:to>
      <xdr:col>2</xdr:col>
      <xdr:colOff>1366837</xdr:colOff>
      <xdr:row>25</xdr:row>
      <xdr:rowOff>46037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tabSelected="1" view="pageBreakPreview" zoomScaleNormal="100" zoomScaleSheetLayoutView="100" workbookViewId="0">
      <selection activeCell="K28" sqref="K28"/>
    </sheetView>
  </sheetViews>
  <sheetFormatPr defaultRowHeight="15" x14ac:dyDescent="0.25"/>
  <cols>
    <col min="1" max="1" width="11.5703125" customWidth="1"/>
    <col min="2" max="2" width="18.42578125" bestFit="1" customWidth="1"/>
    <col min="3" max="3" width="19.5703125" customWidth="1"/>
  </cols>
  <sheetData>
    <row r="1" spans="1:2" x14ac:dyDescent="0.25">
      <c r="A1" t="s">
        <v>1</v>
      </c>
      <c r="B1" t="s">
        <v>2</v>
      </c>
    </row>
    <row r="3" spans="1:2" x14ac:dyDescent="0.25">
      <c r="A3" t="s">
        <v>56</v>
      </c>
      <c r="B3" s="2">
        <v>336635000</v>
      </c>
    </row>
    <row r="4" spans="1:2" x14ac:dyDescent="0.25">
      <c r="A4" t="s">
        <v>0</v>
      </c>
      <c r="B4" s="2">
        <v>317820000</v>
      </c>
    </row>
    <row r="5" spans="1:2" x14ac:dyDescent="0.25">
      <c r="A5" t="s">
        <v>57</v>
      </c>
      <c r="B5" s="2">
        <v>361420000</v>
      </c>
    </row>
    <row r="6" spans="1:2" x14ac:dyDescent="0.25">
      <c r="A6" t="s">
        <v>62</v>
      </c>
      <c r="B6" s="2">
        <f>344185000+'Lease Purchase Obligation'!B6</f>
        <v>347249000</v>
      </c>
    </row>
    <row r="7" spans="1:2" x14ac:dyDescent="0.25">
      <c r="A7" t="s">
        <v>61</v>
      </c>
      <c r="B7" s="2">
        <f>321795000+SUM('Lease Purchase Obligation'!B3:B5)</f>
        <v>324065000</v>
      </c>
    </row>
    <row r="40" spans="2:8" ht="31.5" customHeight="1" x14ac:dyDescent="0.25">
      <c r="B40" s="38" t="s">
        <v>60</v>
      </c>
      <c r="C40" s="38"/>
      <c r="D40" s="38"/>
      <c r="E40" s="38"/>
      <c r="F40" s="38"/>
      <c r="G40" s="38"/>
      <c r="H40" s="38"/>
    </row>
    <row r="41" spans="2:8" ht="27.75" customHeight="1" x14ac:dyDescent="0.25">
      <c r="B41" s="39" t="s">
        <v>59</v>
      </c>
      <c r="C41" s="39"/>
      <c r="D41" s="39"/>
      <c r="E41" s="39"/>
      <c r="F41" s="39"/>
      <c r="G41" s="39"/>
      <c r="H41" s="39"/>
    </row>
    <row r="42" spans="2:8" x14ac:dyDescent="0.25">
      <c r="B42" t="s">
        <v>63</v>
      </c>
    </row>
  </sheetData>
  <mergeCells count="2">
    <mergeCell ref="B40:H40"/>
    <mergeCell ref="B41:H41"/>
  </mergeCells>
  <pageMargins left="0.7" right="0.7" top="0.75" bottom="0.75" header="0.3" footer="0.3"/>
  <pageSetup scale="9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activeCell="G25" sqref="G25"/>
    </sheetView>
  </sheetViews>
  <sheetFormatPr defaultRowHeight="15" x14ac:dyDescent="0.25"/>
  <cols>
    <col min="1" max="1" width="10.42578125" style="7" bestFit="1" customWidth="1"/>
    <col min="2" max="2" width="13.85546875" style="20" bestFit="1" customWidth="1"/>
    <col min="3" max="3" width="15.5703125" style="7" customWidth="1"/>
    <col min="4" max="4" width="16.140625" style="7" customWidth="1"/>
    <col min="5" max="5" width="16.7109375" style="7" customWidth="1"/>
    <col min="6" max="6" width="17.5703125" style="7" customWidth="1"/>
    <col min="7" max="7" width="17.140625" style="7" customWidth="1"/>
    <col min="8" max="8" width="16.42578125" style="7" customWidth="1"/>
    <col min="9" max="10" width="16.5703125" style="7" customWidth="1"/>
    <col min="11" max="16384" width="9.140625" style="7"/>
  </cols>
  <sheetData>
    <row r="1" spans="1:10" ht="46.5" customHeight="1" x14ac:dyDescent="0.25">
      <c r="A1" s="4" t="s">
        <v>11</v>
      </c>
      <c r="B1" s="5" t="s">
        <v>12</v>
      </c>
      <c r="C1" s="6" t="s">
        <v>13</v>
      </c>
      <c r="D1" s="6" t="s">
        <v>14</v>
      </c>
      <c r="E1" s="6" t="s">
        <v>15</v>
      </c>
      <c r="F1" s="6" t="s">
        <v>16</v>
      </c>
      <c r="G1" s="6" t="s">
        <v>17</v>
      </c>
      <c r="H1" s="6" t="s">
        <v>18</v>
      </c>
      <c r="I1" s="6" t="s">
        <v>19</v>
      </c>
      <c r="J1" s="6" t="s">
        <v>20</v>
      </c>
    </row>
    <row r="2" spans="1:10" x14ac:dyDescent="0.25">
      <c r="A2" s="8" t="s">
        <v>21</v>
      </c>
      <c r="B2" s="9" t="s">
        <v>22</v>
      </c>
      <c r="C2" s="10">
        <v>782341</v>
      </c>
      <c r="D2" s="10">
        <v>795390</v>
      </c>
      <c r="E2" s="10">
        <v>808900</v>
      </c>
      <c r="F2" s="10">
        <v>827780</v>
      </c>
      <c r="G2" s="10">
        <v>851920</v>
      </c>
      <c r="H2" s="10">
        <v>873840</v>
      </c>
      <c r="I2" s="10">
        <v>901170</v>
      </c>
      <c r="J2" s="10">
        <v>932530</v>
      </c>
    </row>
    <row r="3" spans="1:10" x14ac:dyDescent="0.25">
      <c r="A3" s="8" t="s">
        <v>23</v>
      </c>
      <c r="B3" s="9" t="s">
        <v>24</v>
      </c>
      <c r="C3" s="10">
        <v>2368139</v>
      </c>
      <c r="D3" s="10">
        <v>2383790</v>
      </c>
      <c r="E3" s="10">
        <v>2397030</v>
      </c>
      <c r="F3" s="10">
        <v>2415060</v>
      </c>
      <c r="G3" s="10">
        <v>2435800</v>
      </c>
      <c r="H3" s="10">
        <v>2455050</v>
      </c>
      <c r="I3" s="10">
        <v>2478970</v>
      </c>
      <c r="J3" s="10">
        <v>2502270</v>
      </c>
    </row>
    <row r="4" spans="1:10" x14ac:dyDescent="0.25">
      <c r="A4" s="8" t="s">
        <v>25</v>
      </c>
      <c r="B4" s="9" t="s">
        <v>26</v>
      </c>
      <c r="C4" s="10">
        <v>662614</v>
      </c>
      <c r="D4" s="10">
        <v>677880</v>
      </c>
      <c r="E4" s="10">
        <v>696080</v>
      </c>
      <c r="F4" s="10">
        <v>714000</v>
      </c>
      <c r="G4" s="10">
        <v>736900</v>
      </c>
      <c r="H4" s="10">
        <v>761040</v>
      </c>
      <c r="I4" s="10">
        <v>784840</v>
      </c>
      <c r="J4" s="10">
        <v>814560</v>
      </c>
    </row>
    <row r="5" spans="1:10" x14ac:dyDescent="0.25">
      <c r="A5" s="8" t="s">
        <v>27</v>
      </c>
      <c r="B5" s="9" t="s">
        <v>28</v>
      </c>
      <c r="C5" s="10">
        <v>149610</v>
      </c>
      <c r="D5" s="10">
        <v>152570</v>
      </c>
      <c r="E5" s="10">
        <v>155020</v>
      </c>
      <c r="F5" s="10">
        <v>158070</v>
      </c>
      <c r="G5" s="10">
        <v>161200</v>
      </c>
      <c r="H5" s="10">
        <v>165010</v>
      </c>
      <c r="I5" s="10">
        <v>168690</v>
      </c>
      <c r="J5" s="10">
        <v>173410</v>
      </c>
    </row>
    <row r="6" spans="1:10" x14ac:dyDescent="0.25">
      <c r="A6" s="8" t="s">
        <v>29</v>
      </c>
      <c r="B6" s="9" t="s">
        <v>30</v>
      </c>
      <c r="C6" s="10">
        <v>37890</v>
      </c>
      <c r="D6" s="10">
        <v>38340</v>
      </c>
      <c r="E6" s="10">
        <v>39380</v>
      </c>
      <c r="F6" s="10">
        <v>40700</v>
      </c>
      <c r="G6" s="10">
        <v>41010</v>
      </c>
      <c r="H6" s="10">
        <v>41460</v>
      </c>
      <c r="I6" s="10">
        <v>43540</v>
      </c>
      <c r="J6" s="10">
        <v>43850</v>
      </c>
    </row>
    <row r="7" spans="1:10" x14ac:dyDescent="0.25">
      <c r="A7" s="8" t="s">
        <v>31</v>
      </c>
      <c r="B7" s="9" t="s">
        <v>32</v>
      </c>
      <c r="C7" s="10">
        <v>51182</v>
      </c>
      <c r="D7" s="10">
        <v>53670</v>
      </c>
      <c r="E7" s="10">
        <v>56770</v>
      </c>
      <c r="F7" s="10">
        <v>58880</v>
      </c>
      <c r="G7" s="10">
        <v>61680</v>
      </c>
      <c r="H7" s="10">
        <v>64400</v>
      </c>
      <c r="I7" s="10">
        <v>64620</v>
      </c>
      <c r="J7" s="10">
        <v>64840</v>
      </c>
    </row>
    <row r="8" spans="1:10" x14ac:dyDescent="0.25">
      <c r="A8" s="8" t="s">
        <v>33</v>
      </c>
      <c r="B8" s="9" t="s">
        <v>34</v>
      </c>
      <c r="C8" s="10">
        <v>86129</v>
      </c>
      <c r="D8" s="10">
        <v>87840</v>
      </c>
      <c r="E8" s="10">
        <v>88850</v>
      </c>
      <c r="F8" s="10">
        <v>90070</v>
      </c>
      <c r="G8" s="10">
        <v>91240</v>
      </c>
      <c r="H8" s="10">
        <v>92530</v>
      </c>
      <c r="I8" s="10">
        <v>93110</v>
      </c>
      <c r="J8" s="10">
        <v>94350</v>
      </c>
    </row>
    <row r="9" spans="1:10" x14ac:dyDescent="0.25">
      <c r="A9" s="8" t="s">
        <v>35</v>
      </c>
      <c r="B9" s="9" t="s">
        <v>36</v>
      </c>
      <c r="C9" s="10">
        <v>150934</v>
      </c>
      <c r="D9" s="10">
        <v>151790</v>
      </c>
      <c r="E9" s="10">
        <v>153520</v>
      </c>
      <c r="F9" s="10">
        <v>155240</v>
      </c>
      <c r="G9" s="10">
        <v>156710</v>
      </c>
      <c r="H9" s="10">
        <v>158880</v>
      </c>
      <c r="I9" s="10">
        <v>161670</v>
      </c>
      <c r="J9" s="10">
        <v>164970</v>
      </c>
    </row>
    <row r="10" spans="1:10" x14ac:dyDescent="0.25">
      <c r="A10" s="8" t="s">
        <v>37</v>
      </c>
      <c r="B10" s="9" t="s">
        <v>38</v>
      </c>
      <c r="C10" s="10">
        <v>103350</v>
      </c>
      <c r="D10" s="10">
        <v>104050</v>
      </c>
      <c r="E10" s="10">
        <v>105210</v>
      </c>
      <c r="F10" s="10">
        <v>106400</v>
      </c>
      <c r="G10" s="10">
        <v>108120</v>
      </c>
      <c r="H10" s="10">
        <v>109300</v>
      </c>
      <c r="I10" s="10">
        <v>113530</v>
      </c>
      <c r="J10" s="10">
        <v>116140</v>
      </c>
    </row>
    <row r="11" spans="1:10" x14ac:dyDescent="0.25">
      <c r="A11" s="8" t="s">
        <v>39</v>
      </c>
      <c r="B11" s="9" t="s">
        <v>40</v>
      </c>
      <c r="C11" s="10">
        <v>47735</v>
      </c>
      <c r="D11" s="10">
        <v>47940</v>
      </c>
      <c r="E11" s="10">
        <v>48260</v>
      </c>
      <c r="F11" s="10">
        <v>48470</v>
      </c>
      <c r="G11" s="10">
        <v>48590</v>
      </c>
      <c r="H11" s="10">
        <v>48900</v>
      </c>
      <c r="I11" s="10">
        <v>49030</v>
      </c>
      <c r="J11" s="10">
        <v>49170</v>
      </c>
    </row>
    <row r="12" spans="1:10" x14ac:dyDescent="0.25">
      <c r="A12" s="8" t="s">
        <v>41</v>
      </c>
      <c r="B12" s="9" t="s">
        <v>42</v>
      </c>
      <c r="C12" s="10">
        <v>28111</v>
      </c>
      <c r="D12" s="10">
        <v>28290</v>
      </c>
      <c r="E12" s="10">
        <v>28320</v>
      </c>
      <c r="F12" s="10">
        <v>28420</v>
      </c>
      <c r="G12" s="10">
        <v>28590</v>
      </c>
      <c r="H12" s="10">
        <v>28710</v>
      </c>
      <c r="I12" s="10">
        <v>28660</v>
      </c>
      <c r="J12" s="10">
        <v>28660</v>
      </c>
    </row>
    <row r="13" spans="1:10" x14ac:dyDescent="0.25">
      <c r="A13" s="8" t="s">
        <v>43</v>
      </c>
      <c r="B13" s="9" t="s">
        <v>44</v>
      </c>
      <c r="C13" s="10">
        <v>116927</v>
      </c>
      <c r="D13" s="10">
        <v>118040</v>
      </c>
      <c r="E13" s="10">
        <v>119320</v>
      </c>
      <c r="F13" s="10">
        <v>120640</v>
      </c>
      <c r="G13" s="10">
        <v>121830</v>
      </c>
      <c r="H13" s="10">
        <v>124630</v>
      </c>
      <c r="I13" s="10">
        <v>127980</v>
      </c>
      <c r="J13" s="10">
        <v>130150</v>
      </c>
    </row>
    <row r="14" spans="1:10" x14ac:dyDescent="0.25">
      <c r="A14" s="8" t="s">
        <v>45</v>
      </c>
      <c r="B14" s="9" t="s">
        <v>46</v>
      </c>
      <c r="C14" s="10">
        <v>78337</v>
      </c>
      <c r="D14" s="10">
        <v>79570</v>
      </c>
      <c r="E14" s="10">
        <v>81070</v>
      </c>
      <c r="F14" s="10">
        <v>83400</v>
      </c>
      <c r="G14" s="10">
        <v>85900</v>
      </c>
      <c r="H14" s="10">
        <v>88200</v>
      </c>
      <c r="I14" s="10">
        <v>90570</v>
      </c>
      <c r="J14" s="10">
        <v>93130</v>
      </c>
    </row>
    <row r="15" spans="1:10" x14ac:dyDescent="0.25">
      <c r="A15" s="8" t="s">
        <v>47</v>
      </c>
      <c r="B15" s="9" t="s">
        <v>48</v>
      </c>
      <c r="C15" s="10">
        <v>8490</v>
      </c>
      <c r="D15" s="10">
        <v>8550</v>
      </c>
      <c r="E15" s="10">
        <v>8690</v>
      </c>
      <c r="F15" s="10">
        <v>8690</v>
      </c>
      <c r="G15" s="10">
        <v>8800</v>
      </c>
      <c r="H15" s="10">
        <v>8950</v>
      </c>
      <c r="I15" s="10">
        <v>9230</v>
      </c>
      <c r="J15" s="10">
        <v>9420</v>
      </c>
    </row>
    <row r="16" spans="1:10" s="14" customFormat="1" x14ac:dyDescent="0.25">
      <c r="A16" s="11" t="s">
        <v>49</v>
      </c>
      <c r="B16" s="12" t="s">
        <v>50</v>
      </c>
      <c r="C16" s="13">
        <v>1809034</v>
      </c>
      <c r="D16" s="13">
        <v>1832660</v>
      </c>
      <c r="E16" s="13">
        <v>1853530</v>
      </c>
      <c r="F16" s="13">
        <v>1875930</v>
      </c>
      <c r="G16" s="13">
        <v>1899900</v>
      </c>
      <c r="H16" s="13">
        <v>1922470</v>
      </c>
      <c r="I16" s="13">
        <v>1945320</v>
      </c>
      <c r="J16" s="13">
        <v>1966440</v>
      </c>
    </row>
    <row r="17" spans="1:10" x14ac:dyDescent="0.25">
      <c r="A17" s="15" t="s">
        <v>51</v>
      </c>
      <c r="B17" s="16" t="s">
        <v>52</v>
      </c>
      <c r="C17" s="17">
        <v>59127</v>
      </c>
      <c r="D17" s="17">
        <v>59600</v>
      </c>
      <c r="E17" s="17">
        <v>60250</v>
      </c>
      <c r="F17" s="17">
        <v>60920</v>
      </c>
      <c r="G17" s="17">
        <v>61690</v>
      </c>
      <c r="H17" s="17">
        <v>61970</v>
      </c>
      <c r="I17" s="17">
        <v>62240</v>
      </c>
      <c r="J17" s="17">
        <v>62460</v>
      </c>
    </row>
    <row r="18" spans="1:10" x14ac:dyDescent="0.25">
      <c r="A18" s="40" t="s">
        <v>53</v>
      </c>
      <c r="B18" s="40"/>
      <c r="C18" s="18">
        <f>SUM(C2:C17)</f>
        <v>6539950</v>
      </c>
      <c r="D18" s="18">
        <f t="shared" ref="D18:J18" si="0">SUM(D2:D17)</f>
        <v>6619970</v>
      </c>
      <c r="E18" s="18">
        <f t="shared" si="0"/>
        <v>6700200</v>
      </c>
      <c r="F18" s="18">
        <f t="shared" si="0"/>
        <v>6792670</v>
      </c>
      <c r="G18" s="18">
        <f t="shared" si="0"/>
        <v>6899880</v>
      </c>
      <c r="H18" s="18">
        <f t="shared" si="0"/>
        <v>7005340</v>
      </c>
      <c r="I18" s="18">
        <f t="shared" si="0"/>
        <v>7123170</v>
      </c>
      <c r="J18" s="18">
        <f t="shared" si="0"/>
        <v>7246350</v>
      </c>
    </row>
    <row r="19" spans="1:10" x14ac:dyDescent="0.25">
      <c r="A19" s="40" t="s">
        <v>54</v>
      </c>
      <c r="B19" s="40"/>
      <c r="C19" s="19">
        <f>C2+C3+C4+C5+C8+C7+C9+C10+C13+C14+C16+C17</f>
        <v>6417724</v>
      </c>
      <c r="D19" s="19">
        <f t="shared" ref="D19:J19" si="1">D2+D3+D4+D5+D8+D7+D9+D10+D13+D14+D16+D17</f>
        <v>6496850</v>
      </c>
      <c r="E19" s="19">
        <f t="shared" si="1"/>
        <v>6575550</v>
      </c>
      <c r="F19" s="19">
        <f t="shared" si="1"/>
        <v>6666390</v>
      </c>
      <c r="G19" s="19">
        <f t="shared" si="1"/>
        <v>6772890</v>
      </c>
      <c r="H19" s="19">
        <f t="shared" si="1"/>
        <v>6877320</v>
      </c>
      <c r="I19" s="19">
        <f t="shared" si="1"/>
        <v>6992710</v>
      </c>
      <c r="J19" s="19">
        <f t="shared" si="1"/>
        <v>7115250</v>
      </c>
    </row>
  </sheetData>
  <mergeCells count="2">
    <mergeCell ref="A18:B18"/>
    <mergeCell ref="A19:B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view="pageBreakPreview" zoomScale="60" zoomScaleNormal="100" workbookViewId="0">
      <selection activeCell="F43" sqref="F43"/>
    </sheetView>
  </sheetViews>
  <sheetFormatPr defaultRowHeight="15" x14ac:dyDescent="0.25"/>
  <cols>
    <col min="1" max="1" width="9.42578125" bestFit="1" customWidth="1"/>
    <col min="2" max="2" width="31.42578125" customWidth="1"/>
    <col min="3" max="3" width="21" customWidth="1"/>
    <col min="4" max="4" width="81.28515625" customWidth="1"/>
    <col min="5" max="5" width="62.140625" customWidth="1"/>
    <col min="6" max="6" width="23" customWidth="1"/>
    <col min="7" max="7" width="13.85546875" customWidth="1"/>
    <col min="9" max="9" width="10.85546875" customWidth="1"/>
    <col min="11" max="11" width="15.85546875" customWidth="1"/>
    <col min="12" max="12" width="15.28515625" bestFit="1" customWidth="1"/>
  </cols>
  <sheetData>
    <row r="1" spans="1:16" ht="18.75" x14ac:dyDescent="0.3">
      <c r="A1" s="23" t="s">
        <v>3</v>
      </c>
      <c r="B1" s="23" t="s">
        <v>4</v>
      </c>
      <c r="C1" s="23" t="s">
        <v>5</v>
      </c>
      <c r="D1" s="23" t="s">
        <v>6</v>
      </c>
      <c r="E1" s="23" t="s">
        <v>7</v>
      </c>
      <c r="G1" s="23" t="s">
        <v>7</v>
      </c>
      <c r="H1" s="24"/>
      <c r="I1" s="24"/>
      <c r="J1" s="24"/>
      <c r="K1" s="24"/>
      <c r="L1" s="24"/>
      <c r="M1" s="24"/>
      <c r="N1" s="24"/>
      <c r="O1" s="24"/>
      <c r="P1" s="24"/>
    </row>
    <row r="2" spans="1:16" ht="18.75" x14ac:dyDescent="0.3">
      <c r="A2" s="24" t="s">
        <v>56</v>
      </c>
      <c r="B2" s="25">
        <f>'5 Year Outstanding Debt  Histo'!B3/'Per Capita with CPI '!C2</f>
        <v>179.44965963548748</v>
      </c>
      <c r="C2" s="26">
        <f>Counties!F16</f>
        <v>1875930</v>
      </c>
      <c r="D2" s="27">
        <v>1.048539186</v>
      </c>
      <c r="E2" s="28">
        <f>B2*D2</f>
        <v>188.16000004217108</v>
      </c>
      <c r="F2" s="35"/>
      <c r="G2" s="33">
        <v>188.16</v>
      </c>
      <c r="H2" s="24"/>
      <c r="I2" s="24"/>
      <c r="J2" s="24"/>
      <c r="K2" s="24"/>
      <c r="L2" s="24"/>
      <c r="M2" s="24"/>
      <c r="N2" s="24"/>
      <c r="O2" s="24"/>
      <c r="P2" s="24"/>
    </row>
    <row r="3" spans="1:16" ht="18.75" x14ac:dyDescent="0.3">
      <c r="A3" s="24" t="s">
        <v>0</v>
      </c>
      <c r="B3" s="25">
        <f>'5 Year Outstanding Debt  Histo'!B4/'Per Capita with CPI '!C3</f>
        <v>167.28248855202906</v>
      </c>
      <c r="C3" s="26">
        <f>Counties!G16</f>
        <v>1899900</v>
      </c>
      <c r="D3" s="27">
        <v>1.03146056</v>
      </c>
      <c r="E3" s="28">
        <f>B3*D3</f>
        <v>172.54528932006949</v>
      </c>
      <c r="F3" s="35"/>
      <c r="G3" s="33">
        <v>172.54</v>
      </c>
      <c r="H3" s="24"/>
      <c r="I3" s="24"/>
      <c r="J3" s="24"/>
      <c r="K3" s="24"/>
      <c r="L3" s="24"/>
      <c r="M3" s="24"/>
      <c r="N3" s="24"/>
      <c r="O3" s="24"/>
      <c r="P3" s="24"/>
    </row>
    <row r="4" spans="1:16" ht="18.75" x14ac:dyDescent="0.3">
      <c r="A4" s="24" t="s">
        <v>57</v>
      </c>
      <c r="B4" s="25">
        <f>'5 Year Outstanding Debt  Histo'!B5/'Per Capita with CPI '!C4</f>
        <v>187.9977320842458</v>
      </c>
      <c r="C4" s="26">
        <f>Counties!H16</f>
        <v>1922470</v>
      </c>
      <c r="D4" s="29">
        <v>1.0318181799999999</v>
      </c>
      <c r="E4" s="28">
        <f>B4*D4</f>
        <v>193.97947776329408</v>
      </c>
      <c r="F4" s="35"/>
      <c r="G4" s="33">
        <v>193.98</v>
      </c>
      <c r="H4" s="24"/>
      <c r="I4" s="24"/>
      <c r="J4" s="24"/>
      <c r="K4" s="24"/>
      <c r="L4" s="24"/>
      <c r="M4" s="24"/>
      <c r="N4" s="24"/>
      <c r="O4" s="24"/>
      <c r="P4" s="24"/>
    </row>
    <row r="5" spans="1:16" ht="18.75" x14ac:dyDescent="0.3">
      <c r="A5" s="24" t="s">
        <v>58</v>
      </c>
      <c r="B5" s="25">
        <f>'5 Year Outstanding Debt  Histo'!B6/'Per Capita with CPI '!C5</f>
        <v>178.50482182879938</v>
      </c>
      <c r="C5" s="26">
        <f>Counties!I16</f>
        <v>1945320</v>
      </c>
      <c r="D5" s="27">
        <v>1.0169574478400001</v>
      </c>
      <c r="E5" s="28">
        <f>B5*D5</f>
        <v>181.53180803414975</v>
      </c>
      <c r="F5" s="35"/>
      <c r="G5" s="33">
        <v>181.8</v>
      </c>
      <c r="H5" s="24"/>
      <c r="I5" s="24"/>
      <c r="J5" s="24"/>
      <c r="K5" s="24"/>
      <c r="L5" s="24"/>
      <c r="M5" s="24"/>
      <c r="N5" s="24"/>
      <c r="O5" s="24"/>
      <c r="P5" s="24"/>
    </row>
    <row r="6" spans="1:16" ht="18.75" x14ac:dyDescent="0.3">
      <c r="A6" s="24" t="s">
        <v>55</v>
      </c>
      <c r="B6" s="25">
        <f>'5 Year Outstanding Debt  Histo'!B7/'Per Capita with CPI '!C6</f>
        <v>164.79780720489819</v>
      </c>
      <c r="C6" s="26">
        <f>Counties!J16</f>
        <v>1966440</v>
      </c>
      <c r="D6" s="27">
        <v>1</v>
      </c>
      <c r="E6" s="28">
        <f t="shared" ref="E6" si="0">B6*D6</f>
        <v>164.79780720489819</v>
      </c>
      <c r="F6" s="36"/>
      <c r="G6" s="34">
        <v>164.8</v>
      </c>
      <c r="H6" s="24"/>
      <c r="I6" s="24"/>
      <c r="J6" s="24"/>
      <c r="K6" s="24"/>
      <c r="L6" s="24"/>
      <c r="M6" s="24"/>
      <c r="N6" s="24"/>
      <c r="O6" s="24"/>
      <c r="P6" s="24"/>
    </row>
    <row r="7" spans="1:16" ht="18.75" x14ac:dyDescent="0.3">
      <c r="A7" s="24"/>
      <c r="B7" s="24"/>
      <c r="C7" s="24"/>
      <c r="D7" s="24"/>
      <c r="E7" s="24"/>
      <c r="F7" s="24"/>
      <c r="G7" s="24"/>
      <c r="H7" s="24"/>
      <c r="I7" s="24"/>
      <c r="J7" s="24"/>
      <c r="K7" s="24"/>
      <c r="L7" s="24"/>
      <c r="M7" s="24"/>
      <c r="N7" s="24"/>
      <c r="O7" s="24"/>
      <c r="P7" s="24"/>
    </row>
    <row r="8" spans="1:16" ht="18.75" x14ac:dyDescent="0.3">
      <c r="A8" s="41" t="s">
        <v>8</v>
      </c>
      <c r="B8" s="41"/>
      <c r="C8" s="41"/>
      <c r="D8" s="41"/>
      <c r="E8" s="41"/>
      <c r="F8" s="24"/>
      <c r="G8" s="24"/>
      <c r="H8" s="24"/>
      <c r="I8" s="24"/>
      <c r="J8" s="24"/>
      <c r="K8" s="23" t="s">
        <v>3</v>
      </c>
      <c r="L8" s="23" t="s">
        <v>7</v>
      </c>
      <c r="M8" s="24"/>
      <c r="N8" s="24"/>
      <c r="O8" s="24"/>
      <c r="P8" s="24"/>
    </row>
    <row r="9" spans="1:16" ht="18.75" x14ac:dyDescent="0.3">
      <c r="A9" s="24" t="s">
        <v>9</v>
      </c>
      <c r="B9" s="24"/>
      <c r="C9" s="24"/>
      <c r="D9" s="24"/>
      <c r="E9" s="24"/>
      <c r="F9" s="24"/>
      <c r="G9" s="24"/>
      <c r="H9" s="24"/>
      <c r="I9" s="24"/>
      <c r="J9" s="24"/>
      <c r="K9" s="24" t="s">
        <v>56</v>
      </c>
      <c r="L9" s="28">
        <f>G2</f>
        <v>188.16</v>
      </c>
      <c r="M9" s="24"/>
      <c r="N9" s="24"/>
      <c r="O9" s="24"/>
      <c r="P9" s="24"/>
    </row>
    <row r="10" spans="1:16" ht="18.75" x14ac:dyDescent="0.3">
      <c r="A10" s="24" t="s">
        <v>10</v>
      </c>
      <c r="B10" s="24"/>
      <c r="C10" s="24"/>
      <c r="D10" s="24"/>
      <c r="E10" s="24"/>
      <c r="F10" s="24"/>
      <c r="G10" s="24"/>
      <c r="H10" s="24"/>
      <c r="I10" s="24"/>
      <c r="J10" s="24"/>
      <c r="K10" s="24" t="s">
        <v>0</v>
      </c>
      <c r="L10" s="28">
        <f t="shared" ref="L10:L13" si="1">G3</f>
        <v>172.54</v>
      </c>
      <c r="M10" s="24"/>
      <c r="N10" s="24"/>
      <c r="O10" s="24"/>
      <c r="P10" s="24"/>
    </row>
    <row r="11" spans="1:16" ht="18.75" x14ac:dyDescent="0.3">
      <c r="A11" s="24"/>
      <c r="B11" s="24"/>
      <c r="C11" s="24"/>
      <c r="D11" s="24">
        <f>(B2-F2)/B2</f>
        <v>1</v>
      </c>
      <c r="E11" s="24"/>
      <c r="F11" s="24"/>
      <c r="G11" s="24"/>
      <c r="H11" s="24"/>
      <c r="I11" s="24"/>
      <c r="J11" s="24"/>
      <c r="K11" s="24" t="s">
        <v>57</v>
      </c>
      <c r="L11" s="28">
        <f t="shared" si="1"/>
        <v>193.98</v>
      </c>
      <c r="M11" s="24"/>
      <c r="N11" s="24"/>
      <c r="O11" s="24"/>
      <c r="P11" s="24"/>
    </row>
    <row r="12" spans="1:16" ht="18.75" x14ac:dyDescent="0.3">
      <c r="A12" s="24"/>
      <c r="B12" s="24"/>
      <c r="C12" s="24"/>
      <c r="D12" s="30">
        <f>(B3-F3)/B3</f>
        <v>1</v>
      </c>
      <c r="E12" s="24"/>
      <c r="F12" s="24"/>
      <c r="G12" s="24"/>
      <c r="H12" s="24"/>
      <c r="I12" s="24"/>
      <c r="J12" s="24"/>
      <c r="K12" s="24" t="s">
        <v>62</v>
      </c>
      <c r="L12" s="28">
        <f t="shared" si="1"/>
        <v>181.8</v>
      </c>
      <c r="M12" s="24"/>
      <c r="N12" s="24"/>
      <c r="O12" s="24"/>
      <c r="P12" s="24"/>
    </row>
    <row r="13" spans="1:16" ht="18.75" x14ac:dyDescent="0.3">
      <c r="A13" s="24"/>
      <c r="B13" s="24"/>
      <c r="C13" s="24"/>
      <c r="D13" s="31">
        <f>(B4-E4)/B4</f>
        <v>-3.181817999999989E-2</v>
      </c>
      <c r="E13" s="24"/>
      <c r="F13" s="24"/>
      <c r="G13" s="24"/>
      <c r="H13" s="24"/>
      <c r="I13" s="24"/>
      <c r="J13" s="24"/>
      <c r="K13" s="24" t="s">
        <v>61</v>
      </c>
      <c r="L13" s="28">
        <f t="shared" si="1"/>
        <v>164.8</v>
      </c>
      <c r="M13" s="24"/>
      <c r="N13" s="24"/>
      <c r="O13" s="24"/>
      <c r="P13" s="24"/>
    </row>
    <row r="14" spans="1:16" ht="18.75" x14ac:dyDescent="0.3">
      <c r="A14" s="24"/>
      <c r="B14" s="24"/>
      <c r="C14" s="24"/>
      <c r="D14" s="32">
        <f>(B5-F5)/B5</f>
        <v>1</v>
      </c>
      <c r="E14" s="24"/>
      <c r="F14" s="24"/>
      <c r="G14" s="24"/>
      <c r="H14" s="24"/>
      <c r="I14" s="24"/>
      <c r="J14" s="24"/>
      <c r="K14" s="24"/>
      <c r="L14" s="24"/>
      <c r="M14" s="24"/>
      <c r="N14" s="24"/>
      <c r="O14" s="24"/>
      <c r="P14" s="24"/>
    </row>
    <row r="15" spans="1:16" ht="18.75" x14ac:dyDescent="0.3">
      <c r="A15" s="24"/>
      <c r="B15" s="24"/>
      <c r="C15" s="24"/>
      <c r="D15" s="24"/>
      <c r="E15" s="24"/>
      <c r="F15" s="24"/>
      <c r="G15" s="24"/>
      <c r="H15" s="24"/>
      <c r="I15" s="24"/>
      <c r="J15" s="24"/>
      <c r="K15" s="24"/>
      <c r="L15" s="24"/>
      <c r="M15" s="24"/>
      <c r="N15" s="24"/>
      <c r="O15" s="24"/>
      <c r="P15" s="24"/>
    </row>
    <row r="16" spans="1:16" x14ac:dyDescent="0.25">
      <c r="I16" s="21"/>
      <c r="J16" s="22"/>
      <c r="K16" s="22"/>
      <c r="L16" s="22"/>
      <c r="M16" s="22"/>
      <c r="N16" s="22"/>
    </row>
    <row r="17" spans="2:14" x14ac:dyDescent="0.25">
      <c r="I17" s="3"/>
      <c r="J17" s="1"/>
      <c r="K17" s="1"/>
      <c r="L17" s="1"/>
      <c r="M17" s="1"/>
      <c r="N17" s="1"/>
    </row>
    <row r="31" spans="2:14" x14ac:dyDescent="0.25">
      <c r="B31" s="1"/>
      <c r="C31" s="37"/>
    </row>
    <row r="32" spans="2:14" x14ac:dyDescent="0.25">
      <c r="B32" s="1"/>
      <c r="C32" s="37"/>
    </row>
    <row r="33" spans="2:3" x14ac:dyDescent="0.25">
      <c r="B33" s="1"/>
      <c r="C33" s="37"/>
    </row>
    <row r="34" spans="2:3" x14ac:dyDescent="0.25">
      <c r="B34" s="1"/>
      <c r="C34" s="37"/>
    </row>
    <row r="35" spans="2:3" x14ac:dyDescent="0.25">
      <c r="B35" s="1"/>
      <c r="C35" s="37"/>
    </row>
  </sheetData>
  <mergeCells count="1">
    <mergeCell ref="A8:E8"/>
  </mergeCells>
  <pageMargins left="0.7" right="0.7" top="0.75" bottom="0.75" header="0.3" footer="0.3"/>
  <pageSetup paperSize="5" scale="50" fitToHeight="0" orientation="landscape" r:id="rId1"/>
  <colBreaks count="1" manualBreakCount="1">
    <brk id="7"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6"/>
  <sheetViews>
    <sheetView workbookViewId="0">
      <selection activeCell="F35" sqref="F34:F35"/>
    </sheetView>
  </sheetViews>
  <sheetFormatPr defaultRowHeight="15" x14ac:dyDescent="0.25"/>
  <cols>
    <col min="1" max="1" width="25.140625" customWidth="1"/>
    <col min="2" max="2" width="16.140625" customWidth="1"/>
    <col min="3" max="3" width="0.28515625" customWidth="1"/>
  </cols>
  <sheetData>
    <row r="2" spans="1:3" x14ac:dyDescent="0.25">
      <c r="A2" t="s">
        <v>55</v>
      </c>
      <c r="B2" s="1">
        <v>794000</v>
      </c>
    </row>
    <row r="3" spans="1:3" x14ac:dyDescent="0.25">
      <c r="A3" t="s">
        <v>64</v>
      </c>
      <c r="B3" s="1">
        <v>757000</v>
      </c>
      <c r="C3">
        <v>756613</v>
      </c>
    </row>
    <row r="4" spans="1:3" x14ac:dyDescent="0.25">
      <c r="A4" t="s">
        <v>65</v>
      </c>
      <c r="B4" s="1">
        <v>757000</v>
      </c>
      <c r="C4">
        <v>756612</v>
      </c>
    </row>
    <row r="5" spans="1:3" x14ac:dyDescent="0.25">
      <c r="A5" t="s">
        <v>66</v>
      </c>
      <c r="B5" s="1">
        <v>756000</v>
      </c>
      <c r="C5">
        <v>756612</v>
      </c>
    </row>
    <row r="6" spans="1:3" x14ac:dyDescent="0.25">
      <c r="A6" t="s">
        <v>67</v>
      </c>
      <c r="B6" s="1">
        <f>SUM(B2:B5)</f>
        <v>3064000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5 Year Outstanding Debt  Histo</vt:lpstr>
      <vt:lpstr>Counties</vt:lpstr>
      <vt:lpstr>Per Capita with CPI </vt:lpstr>
      <vt:lpstr>Lease Purchase Obligation</vt:lpstr>
      <vt:lpstr>'5 Year Outstanding Debt  Histo'!Print_Area</vt:lpstr>
      <vt:lpstr>'Per Capita with CPI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Kandice S. Boutte</dc:creator>
  <cp:lastModifiedBy>Kandice S. Boutte</cp:lastModifiedBy>
  <cp:lastPrinted>2017-10-31T19:19:55Z</cp:lastPrinted>
  <dcterms:created xsi:type="dcterms:W3CDTF">2017-09-20T14:59:05Z</dcterms:created>
  <dcterms:modified xsi:type="dcterms:W3CDTF">2017-11-09T21:53:18Z</dcterms:modified>
</cp:coreProperties>
</file>